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13" activeTab="0"/>
  </bookViews>
  <sheets>
    <sheet name="bilanço" sheetId="1" r:id="rId1"/>
    <sheet name="gelir-gider" sheetId="2" r:id="rId2"/>
    <sheet name="ayrintili-gelir" sheetId="3" r:id="rId3"/>
  </sheets>
  <definedNames/>
  <calcPr fullCalcOnLoad="1"/>
</workbook>
</file>

<file path=xl/sharedStrings.xml><?xml version="1.0" encoding="utf-8"?>
<sst xmlns="http://schemas.openxmlformats.org/spreadsheetml/2006/main" count="173" uniqueCount="164">
  <si>
    <t>AKTİF</t>
  </si>
  <si>
    <t>PASİF</t>
  </si>
  <si>
    <t>1-DÖNEN VARLIKLAR</t>
  </si>
  <si>
    <t>A- KASA HESABI</t>
  </si>
  <si>
    <t>HAZIR DEĞERLER</t>
  </si>
  <si>
    <t>BANKALAR</t>
  </si>
  <si>
    <t>TİCARİ BORÇLAR</t>
  </si>
  <si>
    <t>Satıcılar</t>
  </si>
  <si>
    <t>Diğer Ticari Borçlar</t>
  </si>
  <si>
    <t>DİĞER BORÇLAR</t>
  </si>
  <si>
    <t>Personele Borçlar</t>
  </si>
  <si>
    <t>Diğer Çeşitli Borçlar</t>
  </si>
  <si>
    <t>ÖDENECEK VERGİ VE FONLAR</t>
  </si>
  <si>
    <t>Ödenecek Vergi ve fonlar</t>
  </si>
  <si>
    <t>Ödenecek Sosyal Güvenlik kesinti.</t>
  </si>
  <si>
    <t>STOKLAR</t>
  </si>
  <si>
    <t>Diğer Stoklar</t>
  </si>
  <si>
    <t>2-</t>
  </si>
  <si>
    <t>UZUN VADELİ YABANCI KAYNAKLAR</t>
  </si>
  <si>
    <t>DİĞER DÖNEN VARLIKLAR</t>
  </si>
  <si>
    <t>Devreden Katma Değer Vergisi</t>
  </si>
  <si>
    <t>3-</t>
  </si>
  <si>
    <t>ÖZKAYNAKLAR (-)</t>
  </si>
  <si>
    <t>İndirecek Katma Değer Vergisi</t>
  </si>
  <si>
    <t>Peşin Ödenen vergi ve Fonlar</t>
  </si>
  <si>
    <t>A-</t>
  </si>
  <si>
    <t>DÖNEM NET GELİR FAZLASI</t>
  </si>
  <si>
    <t>İş Avansları</t>
  </si>
  <si>
    <t>GEÇMİŞ YIL KARLARI</t>
  </si>
  <si>
    <t>Geçmiş Yıl Karları</t>
  </si>
  <si>
    <t>MADDİ DURAN VARLIKLAR</t>
  </si>
  <si>
    <t>Demirbaşlar</t>
  </si>
  <si>
    <t>Birikmiş Amortismanlar (-)</t>
  </si>
  <si>
    <t>KARI (ZARARI)</t>
  </si>
  <si>
    <t>MADDİ OLMAYAN DURAN VARLIKLAR</t>
  </si>
  <si>
    <t>Dönem Net Karı</t>
  </si>
  <si>
    <t>Özel Maliyetler</t>
  </si>
  <si>
    <t>Dönem Net Zararı (-)</t>
  </si>
  <si>
    <t>Diğer Maddi Olmayan Duran Varlıklar</t>
  </si>
  <si>
    <t>PASİF (KAYNAKLAR) TOPLAMI YTL</t>
  </si>
  <si>
    <t xml:space="preserve">         TÜRKİYE  BOCCE  BOWLİNG  DART  FEDERASYONU</t>
  </si>
  <si>
    <t>Taşıtlar</t>
  </si>
  <si>
    <t>Binalar</t>
  </si>
  <si>
    <t>D-</t>
  </si>
  <si>
    <t>F-</t>
  </si>
  <si>
    <t>E-</t>
  </si>
  <si>
    <t>H-</t>
  </si>
  <si>
    <t>B-</t>
  </si>
  <si>
    <t>C-</t>
  </si>
  <si>
    <t>1-</t>
  </si>
  <si>
    <t>KISA VADELİ YABANCI KAYNAKLAR</t>
  </si>
  <si>
    <t xml:space="preserve">   CARİ DÖNEM-29.04.2011 </t>
  </si>
  <si>
    <t xml:space="preserve">  ÖNCEKİ DÖNEM-2010</t>
  </si>
  <si>
    <t>DURAN VARLIKLAR</t>
  </si>
  <si>
    <t>Akbank (102091nolu hesap)</t>
  </si>
  <si>
    <t>Akbank (102092nolu hesap)</t>
  </si>
  <si>
    <t>Akbank (102093nolu hesap)</t>
  </si>
  <si>
    <t>Akbank (102092nolu Fon h.)</t>
  </si>
  <si>
    <t>Akbank (102093nolu Fon h.)</t>
  </si>
  <si>
    <t>Akbank (106865no- İNG.ST)</t>
  </si>
  <si>
    <t>Akbank (102096nolu EURO.)</t>
  </si>
  <si>
    <t>Akbank (102092nolu vadeli h)</t>
  </si>
  <si>
    <t xml:space="preserve">   ÖNCEKİ DÖNEM-2010 </t>
  </si>
  <si>
    <t xml:space="preserve">    CARİ DÖNEM-29.04.2011</t>
  </si>
  <si>
    <t>DİĞER ÇEŞİTLİ ALACAKLAR</t>
  </si>
  <si>
    <t>Diğer Çeşitli Alacaklar</t>
  </si>
  <si>
    <t xml:space="preserve">        01/01/2010 - 29/04/2011  DÖNEMİ AYRINTILI BİLANÇOSU (TL)</t>
  </si>
  <si>
    <t>TÜRKİYE BOCCE BOWLİNG DART FEDERASYONU</t>
  </si>
  <si>
    <t>GELİR - GİDER TABLOSU</t>
  </si>
  <si>
    <t>01.01.2010- 29.04.2011</t>
  </si>
  <si>
    <t>GİDERLER TOPLAMI                                            2010</t>
  </si>
  <si>
    <t>GELİRLER TOPLAMI                                              2010</t>
  </si>
  <si>
    <t>AMACA YÖNELİK GİDERLER</t>
  </si>
  <si>
    <t>DÖNEM SONUNDAN DEVREDEN BÜTÇE</t>
  </si>
  <si>
    <t>YURTİÇİ FAALİYET GİDERLERİ</t>
  </si>
  <si>
    <t>YURTİÇİ SATIŞLAR</t>
  </si>
  <si>
    <t>YURTDIŞI FAALİYET GİDERLERİ</t>
  </si>
  <si>
    <t>SPOR TOTO -REKLAM GELİRİ</t>
  </si>
  <si>
    <t>EĞİTİM GİDERLERİ</t>
  </si>
  <si>
    <t>KATILIM PAYLARI-BAŞVURU HARÇLARI</t>
  </si>
  <si>
    <t>YURTİÇİ KAMP GİDERLERİ</t>
  </si>
  <si>
    <t>LİSANS GELİRLERİ</t>
  </si>
  <si>
    <t>ALTYAPI ÇALIŞMA GİDERLERİ</t>
  </si>
  <si>
    <t>TRANSFER GELİRLERİ</t>
  </si>
  <si>
    <t>PROJE GİDERLERİ</t>
  </si>
  <si>
    <t>SPONSORLUK GELİRLERİ</t>
  </si>
  <si>
    <t>SPOR MAZLEMESİ GİDERLERİ</t>
  </si>
  <si>
    <t>BAĞIŞLAR</t>
  </si>
  <si>
    <t>PERSONEL GİDERLERİ</t>
  </si>
  <si>
    <t>DİĞER GELİRLER</t>
  </si>
  <si>
    <t>TOPLANTI-KONGRE VE SEMİNER GİDERLERİ</t>
  </si>
  <si>
    <t>DİĞER ORGANİZASYON VE FAALİYET GİDERLERİ</t>
  </si>
  <si>
    <t>YURTDIŞI SATIŞLAR</t>
  </si>
  <si>
    <t>ÖDÜL GİDERLERİ</t>
  </si>
  <si>
    <t>DİĞER GİDERLER(ÜYELİK AİDATLARI-SEÇMELER)</t>
  </si>
  <si>
    <t>GSGM KATKI PAYI</t>
  </si>
  <si>
    <t>FEDERASYON GENEL YÖNETİM GİDERLERİ</t>
  </si>
  <si>
    <t>FAİZ GELİRLERİ</t>
  </si>
  <si>
    <t>OFİS GİDERLERİ</t>
  </si>
  <si>
    <t>MENKUL SATIŞ KARLARI</t>
  </si>
  <si>
    <t>AYRILAN AMORTİSMANLAR</t>
  </si>
  <si>
    <t>KAMBİYO KARLARI</t>
  </si>
  <si>
    <t>KAMBİYO ZARARI</t>
  </si>
  <si>
    <t>DİĞER OLAĞAN DIŞI GELİR VE KARLAR</t>
  </si>
  <si>
    <t>DİĞER OLAĞANDIŞI GİDER VE ZARARLAR</t>
  </si>
  <si>
    <t>GİDERLER TOPLAMI</t>
  </si>
  <si>
    <t>GELİRLER TOPLAMI</t>
  </si>
  <si>
    <t>GELİR FAZLASI</t>
  </si>
  <si>
    <t>GİDER FAZLASI</t>
  </si>
  <si>
    <t>GENEL TOPLAM</t>
  </si>
  <si>
    <t xml:space="preserve">   TÜRKİYE BOCCE BOWLİNG DART FEDERASYONU</t>
  </si>
  <si>
    <r>
      <t xml:space="preserve">                                                        </t>
    </r>
    <r>
      <rPr>
        <b/>
        <sz val="12"/>
        <rFont val="Arial Tur"/>
        <family val="0"/>
      </rPr>
      <t>01.01.2010-29.04.2011 DÖNEMİ AYRINTILI GELİR TABLOSU</t>
    </r>
  </si>
  <si>
    <t>AÇIKLAMALAR</t>
  </si>
  <si>
    <t xml:space="preserve">  Önceki Dönem</t>
  </si>
  <si>
    <t xml:space="preserve">  Cari Dönem</t>
  </si>
  <si>
    <t>ÖNCEKİ  DÖNEM-2010</t>
  </si>
  <si>
    <t>CARİ DÖNEM 01.01.2011-29.04.2011</t>
  </si>
  <si>
    <t xml:space="preserve">   A-BRÜT SATIŞLAR</t>
  </si>
  <si>
    <t xml:space="preserve">        1-Yurt İçi Satışlar</t>
  </si>
  <si>
    <t xml:space="preserve">        2-Yurt Dışı Satışlar</t>
  </si>
  <si>
    <t xml:space="preserve">        3-Diğer Gelirler</t>
  </si>
  <si>
    <t xml:space="preserve">   B-SATIŞ İNDİRİMLERİ  ( - )</t>
  </si>
  <si>
    <t xml:space="preserve">        1-Satıştan İadeler  ( - )</t>
  </si>
  <si>
    <t xml:space="preserve">        2-Satıştan İskontalar  ( - )</t>
  </si>
  <si>
    <t xml:space="preserve">        3-Diğer İndirimler  ( - )</t>
  </si>
  <si>
    <t xml:space="preserve">   C-NET SATIŞLAR</t>
  </si>
  <si>
    <t xml:space="preserve">   D-SATIŞLARIN MALİYETİ  ( - )</t>
  </si>
  <si>
    <t xml:space="preserve">        1-Satılan Mamüller Maliyeti  ( - )</t>
  </si>
  <si>
    <t xml:space="preserve">        2-Satılan Ticari Mallar Maliyeti  ( - )</t>
  </si>
  <si>
    <t xml:space="preserve">        3-Satılan Hizmet Maliyeti  ( - )</t>
  </si>
  <si>
    <t xml:space="preserve">        4-Diğer Satışların Maliyeti  ( - )</t>
  </si>
  <si>
    <t xml:space="preserve">            BRÜT SATIŞ KARI VEYA ZARARI</t>
  </si>
  <si>
    <t xml:space="preserve">   E-FAALİYET GİDERLERİ</t>
  </si>
  <si>
    <t xml:space="preserve">         1-Araştırma ve Geliştirme Giderleri  ( - )</t>
  </si>
  <si>
    <t xml:space="preserve">         2-Pazarlama, Satış ve Dağıtım Giderleri (-)</t>
  </si>
  <si>
    <t xml:space="preserve">         3-Genel Yönetim Giderleri  ( - )</t>
  </si>
  <si>
    <t xml:space="preserve">            FAALİYET KARI VEYA ZARARI</t>
  </si>
  <si>
    <t xml:space="preserve">   F-DİĞER FAALİYETLERDEN OLAĞAN GELİR VE KARLAR</t>
  </si>
  <si>
    <t xml:space="preserve">          3-Faiz Gelirleri</t>
  </si>
  <si>
    <t xml:space="preserve">          4-Komisyon Gelirleri</t>
  </si>
  <si>
    <t xml:space="preserve">          6-Menkul Kıymet Satış Karları</t>
  </si>
  <si>
    <t xml:space="preserve">          7-Kambiyo Karları</t>
  </si>
  <si>
    <t xml:space="preserve">        10-Faaliyetlerle İlgili Diğer Olağan Gelir ve Karlar</t>
  </si>
  <si>
    <t xml:space="preserve">   G-DİĞER FAALİYETLERDEN OLAĞAN GİDER VE ZARARLAR(-)</t>
  </si>
  <si>
    <t xml:space="preserve">           1-Komisyon Giderleri  ( - )</t>
  </si>
  <si>
    <t xml:space="preserve">           3-Menkul Kıymet Satış Zararları  ( - )</t>
  </si>
  <si>
    <t xml:space="preserve">           4-Kambiyo Zararları  ( - )</t>
  </si>
  <si>
    <t xml:space="preserve">           5-Reeskont Faiz Giderleri  ( - )</t>
  </si>
  <si>
    <t xml:space="preserve">           6-Diğer olağan Gider ve Zararlar  ( - )</t>
  </si>
  <si>
    <t xml:space="preserve">   H-FİNANSMAN GİDERLERİ  ( - )</t>
  </si>
  <si>
    <t xml:space="preserve">           1-Kısa Vadeli Borçlanma Giderleri  ( - )</t>
  </si>
  <si>
    <t xml:space="preserve">           2-Uzun Vadeli Borçlanma Giderleri  ( - )</t>
  </si>
  <si>
    <t xml:space="preserve">              OLAĞAN KAR VEYA ZARAR</t>
  </si>
  <si>
    <t xml:space="preserve">   I-OLAĞAN DIŞI GELİR VE KARLAR</t>
  </si>
  <si>
    <t xml:space="preserve">           1-Önceki Dönem Gelir ve Karları </t>
  </si>
  <si>
    <t xml:space="preserve">           2-Diğer Olağandışı Gelir ve Karlar</t>
  </si>
  <si>
    <t xml:space="preserve">   J-OLAĞANDIŞI GİDER VE ZARARLAR  ( - )</t>
  </si>
  <si>
    <t xml:space="preserve">           1-Çalışmayan Kısım Gider ve Zararları  ( - )</t>
  </si>
  <si>
    <t xml:space="preserve">           2-Önceki Dönem Gider ve Zararları  ( - )</t>
  </si>
  <si>
    <t xml:space="preserve">           3-Diğer Olağandışı Gider ve Zararlar  ( - )</t>
  </si>
  <si>
    <t xml:space="preserve">              DÖNEM KARI VEYA ZARARI</t>
  </si>
  <si>
    <t xml:space="preserve">   K-DÖNEM KARI VERGİ VE DİĞER YASAL YÜKÜMLÜLÜK KAR(-)</t>
  </si>
  <si>
    <t xml:space="preserve">       DÖNEM NET KARI VEYA ZARARI</t>
  </si>
  <si>
    <t>AKTİF (VARLIKLAR) TOPLAMI TL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</si>
</sst>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 TL&quot;"/>
    <numFmt numFmtId="165" formatCode="0.00;[Red]0.00"/>
    <numFmt numFmtId="166" formatCode="#,##0.00;[Red]#,##0.00"/>
    <numFmt numFmtId="167" formatCode="#,##0.00&quot; TL&quot;;[Red]#,##0.00&quot; TL&quot;"/>
    <numFmt numFmtId="168" formatCode="#,##0.00\ &quot;TL&quot;;[Red]#,##0.00\ &quot;TL&quot;"/>
    <numFmt numFmtId="169" formatCode="#,##0.00_ ;\-#,##0.00\ "/>
    <numFmt numFmtId="170" formatCode="0;[Red]0"/>
    <numFmt numFmtId="171" formatCode="[$-41F]dddd\,\ mmmm\ dd\,\ yyyy"/>
  </numFmts>
  <fonts count="50">
    <font>
      <sz val="10"/>
      <name val="Arial Tur"/>
      <family val="2"/>
    </font>
    <font>
      <sz val="10"/>
      <name val="Arial"/>
      <family val="0"/>
    </font>
    <font>
      <sz val="8"/>
      <name val="Arial Tur"/>
      <family val="2"/>
    </font>
    <font>
      <b/>
      <sz val="10"/>
      <name val="Arial Tur"/>
      <family val="2"/>
    </font>
    <font>
      <b/>
      <u val="single"/>
      <sz val="10"/>
      <name val="Arial Tur"/>
      <family val="2"/>
    </font>
    <font>
      <b/>
      <sz val="8"/>
      <name val="Arial Tur"/>
      <family val="2"/>
    </font>
    <font>
      <b/>
      <u val="single"/>
      <sz val="8"/>
      <name val="Arial Tur"/>
      <family val="2"/>
    </font>
    <font>
      <b/>
      <sz val="9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sz val="9"/>
      <name val="Arial Tur"/>
      <family val="2"/>
    </font>
    <font>
      <i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Arial Tur"/>
      <family val="2"/>
    </font>
    <font>
      <b/>
      <sz val="20"/>
      <name val="Arial Tur"/>
      <family val="2"/>
    </font>
    <font>
      <sz val="10"/>
      <color indexed="8"/>
      <name val="Arial Tur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4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166" fontId="5" fillId="0" borderId="0" xfId="0" applyNumberFormat="1" applyFont="1" applyAlignment="1">
      <alignment/>
    </xf>
    <xf numFmtId="166" fontId="5" fillId="0" borderId="15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6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5" fillId="0" borderId="17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10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10" fillId="0" borderId="17" xfId="0" applyFont="1" applyBorder="1" applyAlignment="1">
      <alignment/>
    </xf>
    <xf numFmtId="4" fontId="7" fillId="0" borderId="17" xfId="0" applyNumberFormat="1" applyFont="1" applyBorder="1" applyAlignment="1">
      <alignment/>
    </xf>
    <xf numFmtId="0" fontId="10" fillId="0" borderId="0" xfId="0" applyFont="1" applyBorder="1" applyAlignment="1">
      <alignment/>
    </xf>
    <xf numFmtId="166" fontId="5" fillId="0" borderId="20" xfId="0" applyNumberFormat="1" applyFont="1" applyBorder="1" applyAlignment="1">
      <alignment/>
    </xf>
    <xf numFmtId="166" fontId="2" fillId="0" borderId="2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2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6" fontId="7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" fillId="0" borderId="22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169" fontId="11" fillId="0" borderId="21" xfId="0" applyNumberFormat="1" applyFont="1" applyBorder="1" applyAlignment="1">
      <alignment/>
    </xf>
    <xf numFmtId="0" fontId="3" fillId="0" borderId="23" xfId="0" applyFont="1" applyBorder="1" applyAlignment="1">
      <alignment/>
    </xf>
    <xf numFmtId="4" fontId="7" fillId="0" borderId="17" xfId="0" applyNumberFormat="1" applyFont="1" applyBorder="1" applyAlignment="1">
      <alignment/>
    </xf>
    <xf numFmtId="169" fontId="2" fillId="0" borderId="21" xfId="0" applyNumberFormat="1" applyFont="1" applyBorder="1" applyAlignment="1">
      <alignment/>
    </xf>
    <xf numFmtId="0" fontId="3" fillId="33" borderId="24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166" fontId="5" fillId="33" borderId="23" xfId="0" applyNumberFormat="1" applyFont="1" applyFill="1" applyBorder="1" applyAlignment="1">
      <alignment/>
    </xf>
    <xf numFmtId="166" fontId="7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7" fillId="33" borderId="26" xfId="0" applyNumberFormat="1" applyFont="1" applyFill="1" applyBorder="1" applyAlignment="1">
      <alignment/>
    </xf>
    <xf numFmtId="4" fontId="3" fillId="33" borderId="2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4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4" fontId="3" fillId="0" borderId="29" xfId="0" applyNumberFormat="1" applyFont="1" applyBorder="1" applyAlignment="1">
      <alignment/>
    </xf>
    <xf numFmtId="0" fontId="3" fillId="0" borderId="32" xfId="0" applyFont="1" applyBorder="1" applyAlignment="1">
      <alignment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0" fontId="0" fillId="0" borderId="35" xfId="0" applyBorder="1" applyAlignment="1">
      <alignment/>
    </xf>
    <xf numFmtId="167" fontId="5" fillId="0" borderId="36" xfId="0" applyNumberFormat="1" applyFont="1" applyBorder="1" applyAlignment="1">
      <alignment horizontal="right"/>
    </xf>
    <xf numFmtId="166" fontId="5" fillId="0" borderId="29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4" fontId="31" fillId="0" borderId="33" xfId="0" applyNumberFormat="1" applyFont="1" applyBorder="1" applyAlignment="1">
      <alignment horizontal="right"/>
    </xf>
    <xf numFmtId="0" fontId="3" fillId="0" borderId="37" xfId="0" applyFont="1" applyBorder="1" applyAlignment="1">
      <alignment/>
    </xf>
    <xf numFmtId="4" fontId="3" fillId="0" borderId="38" xfId="0" applyNumberFormat="1" applyFon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0" fontId="0" fillId="0" borderId="37" xfId="0" applyFont="1" applyBorder="1" applyAlignment="1">
      <alignment/>
    </xf>
    <xf numFmtId="4" fontId="0" fillId="0" borderId="39" xfId="0" applyNumberForma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0" xfId="0" applyFont="1" applyFill="1" applyBorder="1" applyAlignment="1">
      <alignment/>
    </xf>
    <xf numFmtId="4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0" fontId="0" fillId="0" borderId="43" xfId="0" applyBorder="1" applyAlignment="1">
      <alignment/>
    </xf>
    <xf numFmtId="166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6" fontId="0" fillId="0" borderId="47" xfId="0" applyNumberFormat="1" applyBorder="1" applyAlignment="1">
      <alignment/>
    </xf>
    <xf numFmtId="4" fontId="0" fillId="0" borderId="33" xfId="0" applyNumberFormat="1" applyFont="1" applyBorder="1" applyAlignment="1">
      <alignment horizontal="right"/>
    </xf>
    <xf numFmtId="0" fontId="3" fillId="0" borderId="48" xfId="0" applyFont="1" applyFill="1" applyBorder="1" applyAlignment="1">
      <alignment/>
    </xf>
    <xf numFmtId="4" fontId="3" fillId="0" borderId="49" xfId="0" applyNumberFormat="1" applyFont="1" applyBorder="1" applyAlignment="1">
      <alignment horizontal="right"/>
    </xf>
    <xf numFmtId="4" fontId="0" fillId="0" borderId="33" xfId="0" applyNumberFormat="1" applyBorder="1" applyAlignment="1">
      <alignment/>
    </xf>
    <xf numFmtId="0" fontId="3" fillId="0" borderId="37" xfId="0" applyFont="1" applyFill="1" applyBorder="1" applyAlignment="1">
      <alignment/>
    </xf>
    <xf numFmtId="0" fontId="0" fillId="0" borderId="37" xfId="0" applyBorder="1" applyAlignment="1">
      <alignment/>
    </xf>
    <xf numFmtId="4" fontId="3" fillId="0" borderId="33" xfId="0" applyNumberFormat="1" applyFont="1" applyBorder="1" applyAlignment="1">
      <alignment/>
    </xf>
    <xf numFmtId="0" fontId="3" fillId="0" borderId="37" xfId="0" applyFont="1" applyBorder="1" applyAlignment="1">
      <alignment/>
    </xf>
    <xf numFmtId="4" fontId="3" fillId="0" borderId="33" xfId="0" applyNumberFormat="1" applyFont="1" applyBorder="1" applyAlignment="1">
      <alignment horizontal="right"/>
    </xf>
    <xf numFmtId="0" fontId="3" fillId="0" borderId="50" xfId="0" applyFont="1" applyBorder="1" applyAlignment="1">
      <alignment/>
    </xf>
    <xf numFmtId="4" fontId="3" fillId="0" borderId="51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4" fontId="3" fillId="0" borderId="52" xfId="0" applyNumberFormat="1" applyFont="1" applyFill="1" applyBorder="1" applyAlignment="1">
      <alignment horizontal="right"/>
    </xf>
    <xf numFmtId="0" fontId="3" fillId="0" borderId="32" xfId="0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51" xfId="0" applyNumberFormat="1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3" fillId="33" borderId="32" xfId="0" applyFont="1" applyFill="1" applyBorder="1" applyAlignment="1">
      <alignment/>
    </xf>
    <xf numFmtId="4" fontId="3" fillId="33" borderId="33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3" fillId="33" borderId="50" xfId="0" applyFont="1" applyFill="1" applyBorder="1" applyAlignment="1">
      <alignment/>
    </xf>
    <xf numFmtId="166" fontId="3" fillId="33" borderId="53" xfId="0" applyNumberFormat="1" applyFont="1" applyFill="1" applyBorder="1" applyAlignment="1">
      <alignment horizontal="right"/>
    </xf>
    <xf numFmtId="166" fontId="3" fillId="33" borderId="33" xfId="0" applyNumberFormat="1" applyFont="1" applyFill="1" applyBorder="1" applyAlignment="1">
      <alignment horizontal="right"/>
    </xf>
    <xf numFmtId="0" fontId="3" fillId="33" borderId="37" xfId="0" applyFont="1" applyFill="1" applyBorder="1" applyAlignment="1">
      <alignment/>
    </xf>
    <xf numFmtId="0" fontId="3" fillId="33" borderId="33" xfId="0" applyFont="1" applyFill="1" applyBorder="1" applyAlignment="1">
      <alignment horizontal="right"/>
    </xf>
    <xf numFmtId="4" fontId="3" fillId="33" borderId="33" xfId="0" applyNumberFormat="1" applyFont="1" applyFill="1" applyBorder="1" applyAlignment="1">
      <alignment horizontal="right"/>
    </xf>
    <xf numFmtId="0" fontId="3" fillId="33" borderId="54" xfId="0" applyFont="1" applyFill="1" applyBorder="1" applyAlignment="1">
      <alignment/>
    </xf>
    <xf numFmtId="4" fontId="3" fillId="33" borderId="55" xfId="0" applyNumberFormat="1" applyFont="1" applyFill="1" applyBorder="1" applyAlignment="1">
      <alignment horizontal="right"/>
    </xf>
    <xf numFmtId="166" fontId="3" fillId="33" borderId="55" xfId="0" applyNumberFormat="1" applyFont="1" applyFill="1" applyBorder="1" applyAlignment="1">
      <alignment horizontal="right"/>
    </xf>
    <xf numFmtId="0" fontId="3" fillId="33" borderId="5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32" fillId="0" borderId="57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/>
    </xf>
    <xf numFmtId="170" fontId="3" fillId="0" borderId="62" xfId="0" applyNumberFormat="1" applyFont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5" fillId="0" borderId="67" xfId="0" applyFont="1" applyBorder="1" applyAlignment="1">
      <alignment horizontal="center" vertical="center" wrapText="1"/>
    </xf>
    <xf numFmtId="14" fontId="5" fillId="0" borderId="68" xfId="0" applyNumberFormat="1" applyFont="1" applyBorder="1" applyAlignment="1">
      <alignment horizontal="center" vertical="center" wrapText="1"/>
    </xf>
    <xf numFmtId="0" fontId="5" fillId="0" borderId="66" xfId="0" applyFont="1" applyBorder="1" applyAlignment="1">
      <alignment/>
    </xf>
    <xf numFmtId="166" fontId="5" fillId="0" borderId="69" xfId="40" applyNumberFormat="1" applyFont="1" applyBorder="1" applyAlignment="1">
      <alignment/>
    </xf>
    <xf numFmtId="169" fontId="5" fillId="0" borderId="69" xfId="40" applyNumberFormat="1" applyFont="1" applyBorder="1" applyAlignment="1">
      <alignment/>
    </xf>
    <xf numFmtId="166" fontId="2" fillId="0" borderId="70" xfId="40" applyNumberFormat="1" applyFont="1" applyBorder="1" applyAlignment="1">
      <alignment/>
    </xf>
    <xf numFmtId="169" fontId="2" fillId="0" borderId="70" xfId="40" applyNumberFormat="1" applyFont="1" applyBorder="1" applyAlignment="1">
      <alignment/>
    </xf>
    <xf numFmtId="166" fontId="5" fillId="0" borderId="70" xfId="40" applyNumberFormat="1" applyFont="1" applyBorder="1" applyAlignment="1">
      <alignment/>
    </xf>
    <xf numFmtId="169" fontId="5" fillId="0" borderId="70" xfId="40" applyNumberFormat="1" applyFont="1" applyBorder="1" applyAlignment="1">
      <alignment/>
    </xf>
    <xf numFmtId="169" fontId="2" fillId="0" borderId="70" xfId="40" applyNumberFormat="1" applyFont="1" applyBorder="1" applyAlignment="1">
      <alignment/>
    </xf>
    <xf numFmtId="0" fontId="5" fillId="0" borderId="66" xfId="0" applyFont="1" applyBorder="1" applyAlignment="1">
      <alignment/>
    </xf>
    <xf numFmtId="166" fontId="5" fillId="0" borderId="70" xfId="40" applyNumberFormat="1" applyFont="1" applyBorder="1" applyAlignment="1">
      <alignment/>
    </xf>
    <xf numFmtId="169" fontId="5" fillId="0" borderId="70" xfId="40" applyNumberFormat="1" applyFont="1" applyBorder="1" applyAlignment="1">
      <alignment/>
    </xf>
    <xf numFmtId="169" fontId="2" fillId="0" borderId="71" xfId="0" applyNumberFormat="1" applyFont="1" applyBorder="1" applyAlignment="1">
      <alignment/>
    </xf>
    <xf numFmtId="166" fontId="2" fillId="0" borderId="70" xfId="0" applyNumberFormat="1" applyFont="1" applyBorder="1" applyAlignment="1">
      <alignment/>
    </xf>
    <xf numFmtId="169" fontId="2" fillId="0" borderId="70" xfId="0" applyNumberFormat="1" applyFont="1" applyBorder="1" applyAlignment="1">
      <alignment/>
    </xf>
    <xf numFmtId="0" fontId="5" fillId="0" borderId="72" xfId="0" applyFont="1" applyBorder="1" applyAlignment="1">
      <alignment/>
    </xf>
    <xf numFmtId="166" fontId="5" fillId="0" borderId="73" xfId="40" applyNumberFormat="1" applyFont="1" applyBorder="1" applyAlignment="1">
      <alignment/>
    </xf>
    <xf numFmtId="169" fontId="5" fillId="0" borderId="73" xfId="4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2" width="2.125" style="0" customWidth="1"/>
    <col min="5" max="5" width="4.125" style="0" customWidth="1"/>
    <col min="6" max="6" width="3.25390625" style="0" hidden="1" customWidth="1"/>
    <col min="7" max="7" width="9.75390625" style="0" customWidth="1"/>
    <col min="8" max="8" width="11.25390625" style="0" customWidth="1"/>
    <col min="9" max="9" width="10.125" style="0" customWidth="1"/>
    <col min="10" max="10" width="11.125" style="0" customWidth="1"/>
    <col min="11" max="11" width="2.75390625" style="0" customWidth="1"/>
    <col min="12" max="12" width="2.375" style="0" customWidth="1"/>
    <col min="15" max="15" width="5.125" style="0" customWidth="1"/>
    <col min="16" max="16" width="10.375" style="0" customWidth="1"/>
    <col min="17" max="17" width="11.00390625" style="0" customWidth="1"/>
    <col min="18" max="18" width="10.625" style="0" customWidth="1"/>
    <col min="19" max="19" width="12.125" style="0" customWidth="1"/>
  </cols>
  <sheetData>
    <row r="1" spans="1:19" ht="20.25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1"/>
    </row>
    <row r="2" spans="1:19" ht="15.75">
      <c r="A2" s="74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1"/>
    </row>
    <row r="3" spans="1:19" ht="12.75">
      <c r="A3" s="2" t="s">
        <v>0</v>
      </c>
      <c r="B3" s="2"/>
      <c r="C3" s="3"/>
      <c r="D3" s="4"/>
      <c r="E3" s="4"/>
      <c r="F3" s="4"/>
      <c r="G3" s="5"/>
      <c r="H3" s="6"/>
      <c r="I3" s="6"/>
      <c r="J3" s="6"/>
      <c r="K3" s="4"/>
      <c r="L3" s="4"/>
      <c r="M3" s="4"/>
      <c r="N3" s="4"/>
      <c r="O3" s="4"/>
      <c r="P3" s="7"/>
      <c r="Q3" s="7"/>
      <c r="R3" s="5"/>
      <c r="S3" s="8" t="s">
        <v>1</v>
      </c>
    </row>
    <row r="4" spans="1:19" ht="13.5" thickBot="1">
      <c r="A4" s="9"/>
      <c r="B4" s="9"/>
      <c r="C4" s="9"/>
      <c r="D4" s="10"/>
      <c r="E4" s="10"/>
      <c r="F4" s="10"/>
      <c r="G4" s="57" t="s">
        <v>62</v>
      </c>
      <c r="H4" s="12"/>
      <c r="I4" s="57" t="s">
        <v>63</v>
      </c>
      <c r="J4" s="12"/>
      <c r="K4" s="10"/>
      <c r="L4" s="10"/>
      <c r="M4" s="10"/>
      <c r="N4" s="10"/>
      <c r="O4" s="10"/>
      <c r="P4" s="11" t="s">
        <v>52</v>
      </c>
      <c r="Q4" s="13"/>
      <c r="R4" s="11" t="s">
        <v>51</v>
      </c>
      <c r="S4" s="26"/>
    </row>
    <row r="5" spans="1:19" ht="12.75">
      <c r="A5" s="30" t="s">
        <v>2</v>
      </c>
      <c r="B5" s="14"/>
      <c r="C5" s="14"/>
      <c r="D5" s="14"/>
      <c r="E5" s="1"/>
      <c r="F5" s="1"/>
      <c r="G5" s="49"/>
      <c r="H5" s="35">
        <f>H6+H7+H16+H18+H20</f>
        <v>2278962.3</v>
      </c>
      <c r="I5" s="49"/>
      <c r="J5" s="35">
        <f>J6+J7+J16+J18+J20</f>
        <v>405076.36</v>
      </c>
      <c r="K5" s="51" t="s">
        <v>49</v>
      </c>
      <c r="L5" s="36" t="s">
        <v>50</v>
      </c>
      <c r="M5" s="36"/>
      <c r="N5" s="36"/>
      <c r="O5" s="36"/>
      <c r="P5" s="37"/>
      <c r="Q5" s="40">
        <f>Q7+Q10+Q14</f>
        <v>1687453.74</v>
      </c>
      <c r="R5" s="37"/>
      <c r="S5" s="40">
        <f>S7+S10+S14</f>
        <v>4820.68</v>
      </c>
    </row>
    <row r="6" spans="1:19" ht="12.75">
      <c r="A6" s="31"/>
      <c r="B6" s="1" t="s">
        <v>3</v>
      </c>
      <c r="C6" s="1" t="s">
        <v>4</v>
      </c>
      <c r="D6" s="1"/>
      <c r="E6" s="1"/>
      <c r="F6" s="1"/>
      <c r="G6" s="46"/>
      <c r="H6" s="22"/>
      <c r="I6" s="46"/>
      <c r="J6" s="22"/>
      <c r="K6" s="52"/>
      <c r="L6" s="16"/>
      <c r="M6" s="16"/>
      <c r="N6" s="16"/>
      <c r="O6" s="16"/>
      <c r="P6" s="47"/>
      <c r="Q6" s="27"/>
      <c r="R6" s="47"/>
      <c r="S6" s="27"/>
    </row>
    <row r="7" spans="1:19" ht="12.75">
      <c r="A7" s="31"/>
      <c r="B7" s="1"/>
      <c r="C7" s="1" t="s">
        <v>5</v>
      </c>
      <c r="D7" s="1"/>
      <c r="E7" s="1"/>
      <c r="F7" s="1"/>
      <c r="G7" s="58"/>
      <c r="H7" s="24">
        <f>G8+G9+G10+G11+G12+G13+G14+G15</f>
        <v>2234030.06</v>
      </c>
      <c r="I7" s="58"/>
      <c r="J7" s="24">
        <f>I8+I9+I10+I11+I12+I13+I14+I15</f>
        <v>276156.84</v>
      </c>
      <c r="K7" s="52"/>
      <c r="L7" s="4" t="s">
        <v>47</v>
      </c>
      <c r="M7" s="4" t="s">
        <v>6</v>
      </c>
      <c r="N7" s="4"/>
      <c r="O7" s="4"/>
      <c r="P7" s="48"/>
      <c r="Q7" s="28">
        <f>P8+P9</f>
        <v>0</v>
      </c>
      <c r="R7" s="48"/>
      <c r="S7" s="28">
        <f>R8+R9</f>
        <v>1620</v>
      </c>
    </row>
    <row r="8" spans="1:19" ht="12.75">
      <c r="A8" s="31"/>
      <c r="B8" s="1"/>
      <c r="C8" s="18" t="s">
        <v>54</v>
      </c>
      <c r="D8" s="18"/>
      <c r="E8" s="18"/>
      <c r="F8" s="1"/>
      <c r="G8" s="46">
        <v>218223.25</v>
      </c>
      <c r="H8" s="22"/>
      <c r="I8" s="46">
        <v>3469.86</v>
      </c>
      <c r="J8" s="22"/>
      <c r="K8" s="52"/>
      <c r="L8" s="4"/>
      <c r="M8" s="4" t="s">
        <v>7</v>
      </c>
      <c r="N8" s="4"/>
      <c r="O8" s="4"/>
      <c r="P8" s="47"/>
      <c r="Q8" s="27"/>
      <c r="R8" s="47">
        <v>1620</v>
      </c>
      <c r="S8" s="27"/>
    </row>
    <row r="9" spans="1:19" ht="12.75">
      <c r="A9" s="31"/>
      <c r="B9" s="1"/>
      <c r="C9" s="18" t="s">
        <v>55</v>
      </c>
      <c r="D9" s="18"/>
      <c r="E9" s="18"/>
      <c r="F9" s="1"/>
      <c r="G9" s="46">
        <v>1872886.01</v>
      </c>
      <c r="H9" s="20"/>
      <c r="I9" s="46">
        <v>38467.36</v>
      </c>
      <c r="J9" s="20"/>
      <c r="K9" s="52"/>
      <c r="L9" s="4"/>
      <c r="M9" s="4" t="s">
        <v>8</v>
      </c>
      <c r="N9" s="4"/>
      <c r="O9" s="19"/>
      <c r="P9" s="15"/>
      <c r="Q9" s="27"/>
      <c r="R9" s="15"/>
      <c r="S9" s="27"/>
    </row>
    <row r="10" spans="1:19" ht="12.75">
      <c r="A10" s="31"/>
      <c r="B10" s="1"/>
      <c r="C10" s="18" t="s">
        <v>56</v>
      </c>
      <c r="D10" s="18"/>
      <c r="E10" s="18"/>
      <c r="F10" s="1"/>
      <c r="G10" s="46">
        <v>34268.47</v>
      </c>
      <c r="H10" s="22"/>
      <c r="I10" s="46">
        <v>129374.14</v>
      </c>
      <c r="J10" s="22"/>
      <c r="K10" s="52"/>
      <c r="L10" s="4" t="s">
        <v>48</v>
      </c>
      <c r="M10" s="4" t="s">
        <v>9</v>
      </c>
      <c r="N10" s="4"/>
      <c r="O10" s="4"/>
      <c r="P10" s="15"/>
      <c r="Q10" s="28">
        <f>P11+P12</f>
        <v>1400530</v>
      </c>
      <c r="R10" s="15"/>
      <c r="S10" s="28">
        <f>R11+R12</f>
        <v>1083.2</v>
      </c>
    </row>
    <row r="11" spans="1:19" ht="12.75">
      <c r="A11" s="31"/>
      <c r="B11" s="1"/>
      <c r="C11" s="18" t="s">
        <v>57</v>
      </c>
      <c r="D11" s="18"/>
      <c r="E11" s="18"/>
      <c r="F11" s="1"/>
      <c r="G11" s="46">
        <v>82871.85</v>
      </c>
      <c r="H11" s="22"/>
      <c r="I11" s="46">
        <v>83625.27</v>
      </c>
      <c r="J11" s="22"/>
      <c r="K11" s="52"/>
      <c r="L11" s="4"/>
      <c r="M11" s="4" t="s">
        <v>10</v>
      </c>
      <c r="N11" s="4"/>
      <c r="O11" s="4"/>
      <c r="P11" s="15"/>
      <c r="Q11" s="27"/>
      <c r="R11" s="15">
        <v>750</v>
      </c>
      <c r="S11" s="27"/>
    </row>
    <row r="12" spans="1:19" ht="12.75">
      <c r="A12" s="31"/>
      <c r="B12" s="1"/>
      <c r="C12" s="1" t="s">
        <v>58</v>
      </c>
      <c r="D12" s="1"/>
      <c r="E12" s="1"/>
      <c r="F12" s="15"/>
      <c r="G12" s="46">
        <v>34.89</v>
      </c>
      <c r="H12" s="23"/>
      <c r="I12" s="46">
        <v>34.89</v>
      </c>
      <c r="J12" s="23"/>
      <c r="K12" s="52"/>
      <c r="L12" s="4"/>
      <c r="M12" s="4" t="s">
        <v>11</v>
      </c>
      <c r="N12" s="4"/>
      <c r="O12" s="4"/>
      <c r="P12" s="15">
        <v>1400530</v>
      </c>
      <c r="Q12" s="27"/>
      <c r="R12" s="15">
        <v>333.2</v>
      </c>
      <c r="S12" s="27"/>
    </row>
    <row r="13" spans="1:19" ht="12.75">
      <c r="A13" s="31"/>
      <c r="B13" s="1"/>
      <c r="C13" s="1" t="s">
        <v>59</v>
      </c>
      <c r="D13" s="1"/>
      <c r="E13" s="1"/>
      <c r="F13" s="1"/>
      <c r="G13" s="46">
        <v>2.44</v>
      </c>
      <c r="H13" s="23"/>
      <c r="I13" s="46">
        <v>2.44</v>
      </c>
      <c r="J13" s="23"/>
      <c r="K13" s="52"/>
      <c r="L13" s="4"/>
      <c r="M13" s="4"/>
      <c r="N13" s="4"/>
      <c r="O13" s="4"/>
      <c r="P13" s="47"/>
      <c r="Q13" s="27"/>
      <c r="R13" s="47"/>
      <c r="S13" s="27"/>
    </row>
    <row r="14" spans="1:19" ht="12.75">
      <c r="A14" s="31"/>
      <c r="B14" s="1"/>
      <c r="C14" s="1" t="s">
        <v>60</v>
      </c>
      <c r="D14" s="1"/>
      <c r="E14" s="1"/>
      <c r="F14" s="1"/>
      <c r="G14" s="46">
        <v>5340.4</v>
      </c>
      <c r="H14" s="23"/>
      <c r="I14" s="46">
        <v>386.26</v>
      </c>
      <c r="J14" s="23"/>
      <c r="K14" s="53"/>
      <c r="L14" s="4" t="s">
        <v>44</v>
      </c>
      <c r="M14" s="4" t="s">
        <v>12</v>
      </c>
      <c r="N14" s="4"/>
      <c r="O14" s="4"/>
      <c r="P14" s="48"/>
      <c r="Q14" s="28">
        <f>P15+P16</f>
        <v>286923.74</v>
      </c>
      <c r="R14" s="48"/>
      <c r="S14" s="28">
        <f>R15+R16</f>
        <v>2117.48</v>
      </c>
    </row>
    <row r="15" spans="1:19" ht="12.75">
      <c r="A15" s="31"/>
      <c r="B15" s="1"/>
      <c r="C15" s="18" t="s">
        <v>61</v>
      </c>
      <c r="D15" s="18"/>
      <c r="E15" s="18"/>
      <c r="F15" s="1"/>
      <c r="G15" s="46">
        <v>20402.75</v>
      </c>
      <c r="H15" s="23"/>
      <c r="I15" s="46">
        <v>20796.62</v>
      </c>
      <c r="J15" s="23"/>
      <c r="K15" s="53"/>
      <c r="L15" s="4"/>
      <c r="M15" s="4" t="s">
        <v>13</v>
      </c>
      <c r="N15" s="4"/>
      <c r="O15" s="4"/>
      <c r="P15" s="15">
        <v>286628.7</v>
      </c>
      <c r="Q15" s="27"/>
      <c r="R15" s="15">
        <v>1745.97</v>
      </c>
      <c r="S15" s="27"/>
    </row>
    <row r="16" spans="1:19" ht="12.75">
      <c r="A16" s="31"/>
      <c r="B16" s="56" t="s">
        <v>47</v>
      </c>
      <c r="C16" s="18" t="s">
        <v>64</v>
      </c>
      <c r="D16" s="18"/>
      <c r="E16" s="18"/>
      <c r="F16" s="1"/>
      <c r="G16" s="46"/>
      <c r="H16" s="24">
        <f>G17</f>
        <v>0</v>
      </c>
      <c r="I16" s="46"/>
      <c r="J16" s="24">
        <f>I17</f>
        <v>119.48</v>
      </c>
      <c r="K16" s="53"/>
      <c r="L16" s="4"/>
      <c r="M16" s="4" t="s">
        <v>14</v>
      </c>
      <c r="N16" s="4"/>
      <c r="O16" s="4"/>
      <c r="P16" s="15">
        <v>295.04</v>
      </c>
      <c r="Q16" s="27"/>
      <c r="R16" s="15">
        <v>371.51</v>
      </c>
      <c r="S16" s="27"/>
    </row>
    <row r="17" spans="1:19" ht="12.75">
      <c r="A17" s="31"/>
      <c r="B17" s="56"/>
      <c r="C17" s="18" t="s">
        <v>65</v>
      </c>
      <c r="D17" s="18"/>
      <c r="E17" s="18"/>
      <c r="F17" s="1"/>
      <c r="G17" s="46"/>
      <c r="H17" s="23"/>
      <c r="I17" s="46">
        <v>119.48</v>
      </c>
      <c r="J17" s="23"/>
      <c r="K17" s="53"/>
      <c r="L17" s="4"/>
      <c r="M17" s="4"/>
      <c r="N17" s="4"/>
      <c r="O17" s="4"/>
      <c r="P17" s="15"/>
      <c r="Q17" s="27"/>
      <c r="R17" s="15"/>
      <c r="S17" s="27"/>
    </row>
    <row r="18" spans="1:19" ht="12.75">
      <c r="A18" s="31"/>
      <c r="B18" s="56" t="s">
        <v>45</v>
      </c>
      <c r="C18" s="1" t="s">
        <v>15</v>
      </c>
      <c r="D18" s="1"/>
      <c r="E18" s="1"/>
      <c r="F18" s="1"/>
      <c r="G18" s="46"/>
      <c r="H18" s="42">
        <f>G19</f>
        <v>44434.34</v>
      </c>
      <c r="I18" s="46"/>
      <c r="J18" s="42">
        <f>I19</f>
        <v>60273.19</v>
      </c>
      <c r="K18" s="44"/>
      <c r="L18" s="4"/>
      <c r="M18" s="4"/>
      <c r="N18" s="4"/>
      <c r="O18" s="4"/>
      <c r="P18" s="15"/>
      <c r="Q18" s="27"/>
      <c r="R18" s="15"/>
      <c r="S18" s="27"/>
    </row>
    <row r="19" spans="1:19" ht="12.75">
      <c r="A19" s="31"/>
      <c r="B19" s="56"/>
      <c r="C19" s="1" t="s">
        <v>16</v>
      </c>
      <c r="D19" s="1"/>
      <c r="E19" s="1"/>
      <c r="F19" s="1"/>
      <c r="G19" s="46">
        <v>44434.34</v>
      </c>
      <c r="H19" s="43"/>
      <c r="I19" s="46">
        <v>60273.19</v>
      </c>
      <c r="J19" s="43"/>
      <c r="K19" s="45" t="s">
        <v>17</v>
      </c>
      <c r="L19" s="36" t="s">
        <v>18</v>
      </c>
      <c r="M19" s="36"/>
      <c r="N19" s="36"/>
      <c r="O19" s="36"/>
      <c r="P19" s="38"/>
      <c r="Q19" s="39"/>
      <c r="R19" s="38"/>
      <c r="S19" s="39"/>
    </row>
    <row r="20" spans="1:19" ht="12.75">
      <c r="A20" s="31"/>
      <c r="B20" s="56" t="s">
        <v>46</v>
      </c>
      <c r="C20" s="1" t="s">
        <v>19</v>
      </c>
      <c r="D20" s="1"/>
      <c r="E20" s="1"/>
      <c r="F20" s="1"/>
      <c r="G20" s="46"/>
      <c r="H20" s="24">
        <f>G21+G22+G23+G24</f>
        <v>497.90000000000003</v>
      </c>
      <c r="I20" s="46"/>
      <c r="J20" s="24">
        <f>I21+I22+I23+I24</f>
        <v>68526.85</v>
      </c>
      <c r="K20" s="54"/>
      <c r="L20" s="16"/>
      <c r="M20" s="16"/>
      <c r="N20" s="16"/>
      <c r="O20" s="16"/>
      <c r="P20" s="15"/>
      <c r="Q20" s="27"/>
      <c r="R20" s="15"/>
      <c r="S20" s="27"/>
    </row>
    <row r="21" spans="1:19" ht="12.75">
      <c r="A21" s="31"/>
      <c r="B21" s="56"/>
      <c r="C21" s="1" t="s">
        <v>20</v>
      </c>
      <c r="D21" s="1"/>
      <c r="E21" s="1"/>
      <c r="F21" s="1"/>
      <c r="G21" s="46"/>
      <c r="H21" s="23"/>
      <c r="I21" s="46">
        <v>30719.23</v>
      </c>
      <c r="J21" s="23"/>
      <c r="K21" s="51" t="s">
        <v>21</v>
      </c>
      <c r="L21" s="36" t="s">
        <v>22</v>
      </c>
      <c r="M21" s="36"/>
      <c r="N21" s="36"/>
      <c r="O21" s="41"/>
      <c r="P21" s="38"/>
      <c r="Q21" s="40">
        <f>Q23+Q24+Q30</f>
        <v>4410310.14</v>
      </c>
      <c r="R21" s="38"/>
      <c r="S21" s="40">
        <f>S23+S24+S30</f>
        <v>4182345.76</v>
      </c>
    </row>
    <row r="22" spans="1:19" ht="12.75">
      <c r="A22" s="31"/>
      <c r="B22" s="56"/>
      <c r="C22" s="1" t="s">
        <v>23</v>
      </c>
      <c r="D22" s="1"/>
      <c r="E22" s="1"/>
      <c r="F22" s="1"/>
      <c r="G22" s="46"/>
      <c r="H22" s="23"/>
      <c r="I22" s="46"/>
      <c r="J22" s="23"/>
      <c r="K22" s="54"/>
      <c r="L22" s="16"/>
      <c r="M22" s="16"/>
      <c r="N22" s="16"/>
      <c r="O22" s="4"/>
      <c r="P22" s="15"/>
      <c r="Q22" s="27"/>
      <c r="R22" s="15"/>
      <c r="S22" s="27"/>
    </row>
    <row r="23" spans="1:19" ht="12.75">
      <c r="A23" s="31"/>
      <c r="B23" s="56"/>
      <c r="C23" s="1" t="s">
        <v>24</v>
      </c>
      <c r="D23" s="1"/>
      <c r="E23" s="1"/>
      <c r="F23" s="1"/>
      <c r="G23" s="46">
        <v>506.99</v>
      </c>
      <c r="H23" s="23"/>
      <c r="I23" s="46">
        <v>506.99</v>
      </c>
      <c r="J23" s="23"/>
      <c r="K23" s="52"/>
      <c r="L23" s="4" t="s">
        <v>25</v>
      </c>
      <c r="M23" s="4" t="s">
        <v>26</v>
      </c>
      <c r="N23" s="4"/>
      <c r="O23" s="4"/>
      <c r="P23" s="15"/>
      <c r="Q23" s="27"/>
      <c r="R23" s="15"/>
      <c r="S23" s="27"/>
    </row>
    <row r="24" spans="1:19" ht="12.75">
      <c r="A24" s="32"/>
      <c r="B24" s="1"/>
      <c r="C24" s="1" t="s">
        <v>27</v>
      </c>
      <c r="D24" s="1"/>
      <c r="E24" s="1"/>
      <c r="F24" s="1"/>
      <c r="G24" s="62">
        <v>-9.09</v>
      </c>
      <c r="H24" s="23"/>
      <c r="I24" s="46">
        <v>37300.63</v>
      </c>
      <c r="J24" s="23"/>
      <c r="K24" s="52"/>
      <c r="L24" s="4" t="s">
        <v>43</v>
      </c>
      <c r="M24" s="4" t="s">
        <v>28</v>
      </c>
      <c r="N24" s="4"/>
      <c r="O24" s="4"/>
      <c r="P24" s="15"/>
      <c r="Q24" s="28">
        <f>P25</f>
        <v>382546.31</v>
      </c>
      <c r="R24" s="15"/>
      <c r="S24" s="28">
        <f>R25</f>
        <v>4410310.14</v>
      </c>
    </row>
    <row r="25" spans="1:19" ht="12.75">
      <c r="A25" s="30" t="s">
        <v>17</v>
      </c>
      <c r="B25" s="14" t="s">
        <v>53</v>
      </c>
      <c r="C25" s="14"/>
      <c r="D25" s="14"/>
      <c r="E25" s="34"/>
      <c r="F25" s="34"/>
      <c r="G25" s="49"/>
      <c r="H25" s="35">
        <f>H26+H31</f>
        <v>3818801.5799999996</v>
      </c>
      <c r="I25" s="49"/>
      <c r="J25" s="35">
        <f>J26+J31</f>
        <v>3782090.0799999996</v>
      </c>
      <c r="K25" s="52"/>
      <c r="L25" s="4"/>
      <c r="M25" s="4" t="s">
        <v>29</v>
      </c>
      <c r="N25" s="4"/>
      <c r="O25" s="4"/>
      <c r="P25" s="15">
        <v>382546.31</v>
      </c>
      <c r="Q25" s="27"/>
      <c r="R25" s="15">
        <v>4410310.14</v>
      </c>
      <c r="S25" s="27"/>
    </row>
    <row r="26" spans="1:19" ht="12.75">
      <c r="A26" s="55"/>
      <c r="B26" s="56" t="s">
        <v>43</v>
      </c>
      <c r="C26" s="1" t="s">
        <v>30</v>
      </c>
      <c r="D26" s="1"/>
      <c r="E26" s="1"/>
      <c r="F26" s="1"/>
      <c r="G26" s="46"/>
      <c r="H26" s="24">
        <f>G27+G28+G29+G30</f>
        <v>3558908.9099999997</v>
      </c>
      <c r="I26" s="46"/>
      <c r="J26" s="24">
        <f>I27+I28+I29+I30</f>
        <v>3533228.2199999997</v>
      </c>
      <c r="K26" s="54"/>
      <c r="L26" s="16"/>
      <c r="M26" s="16"/>
      <c r="N26" s="16"/>
      <c r="O26" s="4"/>
      <c r="P26" s="15"/>
      <c r="Q26" s="27"/>
      <c r="R26" s="15"/>
      <c r="S26" s="27"/>
    </row>
    <row r="27" spans="1:19" ht="12.75">
      <c r="A27" s="55"/>
      <c r="B27" s="56"/>
      <c r="C27" s="1" t="s">
        <v>31</v>
      </c>
      <c r="D27" s="1"/>
      <c r="E27" s="1"/>
      <c r="F27" s="1"/>
      <c r="G27" s="46">
        <v>8207.09</v>
      </c>
      <c r="H27" s="24"/>
      <c r="I27" s="46">
        <v>8207.09</v>
      </c>
      <c r="J27" s="24"/>
      <c r="K27" s="54"/>
      <c r="L27" s="16"/>
      <c r="M27" s="16"/>
      <c r="N27" s="16"/>
      <c r="O27" s="4"/>
      <c r="P27" s="17"/>
      <c r="Q27" s="29"/>
      <c r="R27" s="17"/>
      <c r="S27" s="29"/>
    </row>
    <row r="28" spans="1:19" ht="12.75">
      <c r="A28" s="55"/>
      <c r="B28" s="56"/>
      <c r="C28" s="1" t="s">
        <v>41</v>
      </c>
      <c r="D28" s="1"/>
      <c r="E28" s="1"/>
      <c r="F28" s="1"/>
      <c r="G28" s="46">
        <v>20706</v>
      </c>
      <c r="H28" s="24"/>
      <c r="I28" s="46">
        <v>20706</v>
      </c>
      <c r="J28" s="24"/>
      <c r="K28" s="54"/>
      <c r="L28" s="16"/>
      <c r="M28" s="16"/>
      <c r="N28" s="16"/>
      <c r="O28" s="4"/>
      <c r="P28" s="17"/>
      <c r="Q28" s="29"/>
      <c r="R28" s="15"/>
      <c r="S28" s="29"/>
    </row>
    <row r="29" spans="1:19" ht="12.75">
      <c r="A29" s="55"/>
      <c r="B29" s="56"/>
      <c r="C29" s="1" t="s">
        <v>42</v>
      </c>
      <c r="D29" s="1"/>
      <c r="E29" s="1"/>
      <c r="F29" s="1"/>
      <c r="G29" s="46">
        <v>3557750</v>
      </c>
      <c r="H29" s="24"/>
      <c r="I29" s="46">
        <v>3557750</v>
      </c>
      <c r="J29" s="24"/>
      <c r="K29" s="54"/>
      <c r="L29" s="16"/>
      <c r="M29" s="16"/>
      <c r="N29" s="16"/>
      <c r="O29" s="4"/>
      <c r="P29" s="17"/>
      <c r="Q29" s="29"/>
      <c r="R29" s="17"/>
      <c r="S29" s="29"/>
    </row>
    <row r="30" spans="1:19" ht="12.75">
      <c r="A30" s="55"/>
      <c r="B30" s="56"/>
      <c r="C30" s="1" t="s">
        <v>32</v>
      </c>
      <c r="F30" s="1"/>
      <c r="G30" s="50">
        <v>-27754.18</v>
      </c>
      <c r="H30" s="23"/>
      <c r="I30" s="50">
        <v>-53434.87</v>
      </c>
      <c r="J30" s="23"/>
      <c r="K30" s="52"/>
      <c r="L30" s="4" t="s">
        <v>44</v>
      </c>
      <c r="M30" s="4" t="s">
        <v>26</v>
      </c>
      <c r="N30" s="4" t="s">
        <v>33</v>
      </c>
      <c r="O30" s="4"/>
      <c r="P30" s="15"/>
      <c r="Q30" s="28">
        <f>P31+P32</f>
        <v>4027763.83</v>
      </c>
      <c r="R30" s="15"/>
      <c r="S30" s="61">
        <f>R31+R32</f>
        <v>-227964.38</v>
      </c>
    </row>
    <row r="31" spans="1:19" ht="12.75">
      <c r="A31" s="55"/>
      <c r="B31" s="56" t="s">
        <v>45</v>
      </c>
      <c r="C31" s="1" t="s">
        <v>34</v>
      </c>
      <c r="D31" s="1"/>
      <c r="E31" s="1"/>
      <c r="F31" s="1"/>
      <c r="G31" s="46"/>
      <c r="H31" s="21">
        <f>G32+G33+G34</f>
        <v>259892.66999999998</v>
      </c>
      <c r="I31" s="46"/>
      <c r="J31" s="21">
        <f>I32+I33+I34</f>
        <v>248861.86</v>
      </c>
      <c r="K31" s="52"/>
      <c r="L31" s="4"/>
      <c r="M31" s="4" t="s">
        <v>35</v>
      </c>
      <c r="N31" s="4"/>
      <c r="O31" s="4"/>
      <c r="P31" s="46">
        <v>4027763.83</v>
      </c>
      <c r="Q31" s="27"/>
      <c r="R31" s="22"/>
      <c r="S31" s="27"/>
    </row>
    <row r="32" spans="1:19" ht="12.75">
      <c r="A32" s="31"/>
      <c r="B32" s="1"/>
      <c r="C32" s="1" t="s">
        <v>36</v>
      </c>
      <c r="D32" s="1"/>
      <c r="E32" s="1"/>
      <c r="F32" s="1"/>
      <c r="G32" s="46">
        <v>324000</v>
      </c>
      <c r="H32" s="23"/>
      <c r="I32" s="46">
        <v>324000</v>
      </c>
      <c r="J32" s="23"/>
      <c r="K32" s="52"/>
      <c r="L32" s="4"/>
      <c r="M32" s="4" t="s">
        <v>37</v>
      </c>
      <c r="N32" s="4"/>
      <c r="O32" s="4"/>
      <c r="P32" s="15"/>
      <c r="Q32" s="27"/>
      <c r="R32" s="15">
        <v>-227964.38</v>
      </c>
      <c r="S32" s="27"/>
    </row>
    <row r="33" spans="1:19" ht="12.75">
      <c r="A33" s="31"/>
      <c r="B33" s="1"/>
      <c r="C33" s="1" t="s">
        <v>38</v>
      </c>
      <c r="D33" s="1"/>
      <c r="E33" s="1"/>
      <c r="F33" s="1"/>
      <c r="G33" s="46">
        <v>2077.54</v>
      </c>
      <c r="H33" s="23"/>
      <c r="I33" s="46">
        <v>2077.54</v>
      </c>
      <c r="J33" s="23"/>
      <c r="K33" s="52"/>
      <c r="L33" s="4"/>
      <c r="M33" s="4"/>
      <c r="N33" s="4"/>
      <c r="O33" s="4"/>
      <c r="P33" s="15"/>
      <c r="Q33" s="27"/>
      <c r="R33" s="15"/>
      <c r="S33" s="27"/>
    </row>
    <row r="34" spans="1:19" ht="12.75">
      <c r="A34" s="31"/>
      <c r="B34" s="1"/>
      <c r="C34" s="1" t="s">
        <v>32</v>
      </c>
      <c r="D34" s="1"/>
      <c r="E34" s="1"/>
      <c r="F34" s="1"/>
      <c r="G34" s="59">
        <v>-66184.87</v>
      </c>
      <c r="H34" s="23"/>
      <c r="I34" s="59">
        <v>-77215.68</v>
      </c>
      <c r="J34" s="23"/>
      <c r="K34" s="52"/>
      <c r="L34" s="4"/>
      <c r="M34" s="4"/>
      <c r="N34" s="4"/>
      <c r="O34" s="4"/>
      <c r="P34" s="15"/>
      <c r="Q34" s="27"/>
      <c r="R34" s="15"/>
      <c r="S34" s="27"/>
    </row>
    <row r="35" spans="1:19" ht="12.75">
      <c r="A35" s="33"/>
      <c r="B35" s="60" t="s">
        <v>163</v>
      </c>
      <c r="C35" s="63"/>
      <c r="D35" s="63"/>
      <c r="E35" s="63"/>
      <c r="F35" s="64"/>
      <c r="G35" s="65"/>
      <c r="H35" s="66">
        <f>H5+H25</f>
        <v>6097763.879999999</v>
      </c>
      <c r="I35" s="65"/>
      <c r="J35" s="66">
        <f>J5+J25</f>
        <v>4187166.4399999995</v>
      </c>
      <c r="K35" s="67" t="s">
        <v>39</v>
      </c>
      <c r="L35" s="63"/>
      <c r="M35" s="63"/>
      <c r="N35" s="63"/>
      <c r="O35" s="63"/>
      <c r="P35" s="68"/>
      <c r="Q35" s="69">
        <f>Q5+Q19+Q21</f>
        <v>6097763.88</v>
      </c>
      <c r="R35" s="68"/>
      <c r="S35" s="70">
        <f>S5+S19+S21</f>
        <v>4187166.44</v>
      </c>
    </row>
    <row r="37" ht="12.75">
      <c r="J37" s="25"/>
    </row>
    <row r="38" spans="9:19" ht="12.75">
      <c r="I38" s="25"/>
      <c r="S38" s="72"/>
    </row>
    <row r="39" ht="12.75">
      <c r="H39" s="25"/>
    </row>
    <row r="41" spans="9:17" ht="12.75">
      <c r="I41" s="25"/>
      <c r="N41" s="71"/>
      <c r="Q41" s="72"/>
    </row>
  </sheetData>
  <sheetProtection/>
  <mergeCells count="2">
    <mergeCell ref="A1:R1"/>
    <mergeCell ref="A2:R2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45.00390625" style="0" customWidth="1"/>
    <col min="2" max="2" width="12.375" style="0" customWidth="1"/>
    <col min="3" max="3" width="11.875" style="0" customWidth="1"/>
    <col min="4" max="4" width="3.625" style="0" customWidth="1"/>
    <col min="5" max="5" width="41.625" style="0" customWidth="1"/>
    <col min="6" max="6" width="12.625" style="0" customWidth="1"/>
    <col min="7" max="7" width="12.25390625" style="0" customWidth="1"/>
  </cols>
  <sheetData>
    <row r="1" spans="1:6" ht="30">
      <c r="A1" s="75" t="s">
        <v>67</v>
      </c>
      <c r="B1" s="75"/>
      <c r="C1" s="75"/>
      <c r="D1" s="75"/>
      <c r="E1" s="75"/>
      <c r="F1" s="75"/>
    </row>
    <row r="2" spans="1:6" ht="26.25">
      <c r="A2" s="76" t="s">
        <v>68</v>
      </c>
      <c r="B2" s="76"/>
      <c r="C2" s="76"/>
      <c r="D2" s="76"/>
      <c r="E2" s="76"/>
      <c r="F2" s="76"/>
    </row>
    <row r="3" spans="1:6" ht="15.75">
      <c r="A3" s="74" t="s">
        <v>69</v>
      </c>
      <c r="B3" s="74"/>
      <c r="C3" s="74"/>
      <c r="D3" s="74"/>
      <c r="E3" s="74"/>
      <c r="F3" s="74"/>
    </row>
    <row r="4" spans="1:6" ht="16.5" thickBot="1">
      <c r="A4" s="77"/>
      <c r="B4" s="77"/>
      <c r="C4" s="77"/>
      <c r="D4" s="77"/>
      <c r="E4" s="77"/>
      <c r="F4" s="77"/>
    </row>
    <row r="5" spans="1:7" ht="13.5" thickBot="1">
      <c r="A5" s="78" t="s">
        <v>70</v>
      </c>
      <c r="B5" s="79"/>
      <c r="C5" s="80">
        <v>40662</v>
      </c>
      <c r="E5" s="81" t="s">
        <v>71</v>
      </c>
      <c r="F5" s="82"/>
      <c r="G5" s="83">
        <v>40662</v>
      </c>
    </row>
    <row r="6" spans="1:7" ht="13.5" thickBot="1">
      <c r="A6" s="84" t="s">
        <v>72</v>
      </c>
      <c r="B6" s="85">
        <f>B7+B8+B9+B10+B11+B12+B13+B14+B15+B16+B17+B18</f>
        <v>658339.13</v>
      </c>
      <c r="C6" s="86">
        <f>C7+C8+C9+C10+C11+C12+C13+C14+C15+C16+C17+C18</f>
        <v>328404.92000000004</v>
      </c>
      <c r="E6" s="87" t="s">
        <v>73</v>
      </c>
      <c r="F6" s="88">
        <v>83152.12</v>
      </c>
      <c r="G6" s="89">
        <v>2234010.2</v>
      </c>
    </row>
    <row r="7" spans="1:7" ht="12.75">
      <c r="A7" s="90" t="s">
        <v>74</v>
      </c>
      <c r="B7" s="91">
        <v>196557.13</v>
      </c>
      <c r="C7" s="91">
        <v>85181.34</v>
      </c>
      <c r="E7" s="92" t="s">
        <v>75</v>
      </c>
      <c r="F7" s="85">
        <f>F8+F9+F10+F11+F12+F13+F14+F15</f>
        <v>4345564.73</v>
      </c>
      <c r="G7" s="93">
        <f>G8+G9+G10+G11+G12+G13+G14+G15</f>
        <v>96019</v>
      </c>
    </row>
    <row r="8" spans="1:7" ht="12.75">
      <c r="A8" s="90" t="s">
        <v>76</v>
      </c>
      <c r="B8" s="94">
        <v>259572.54</v>
      </c>
      <c r="C8" s="94">
        <v>13920.48</v>
      </c>
      <c r="E8" s="95" t="s">
        <v>77</v>
      </c>
      <c r="F8" s="94">
        <v>4200000</v>
      </c>
      <c r="G8" s="96"/>
    </row>
    <row r="9" spans="1:7" ht="12.75">
      <c r="A9" s="90" t="s">
        <v>78</v>
      </c>
      <c r="B9" s="97">
        <v>27968.43</v>
      </c>
      <c r="C9" s="97">
        <v>5720.56</v>
      </c>
      <c r="E9" s="98" t="s">
        <v>79</v>
      </c>
      <c r="F9" s="94">
        <v>56680</v>
      </c>
      <c r="G9" s="96">
        <v>5950</v>
      </c>
    </row>
    <row r="10" spans="1:7" ht="12.75">
      <c r="A10" s="99" t="s">
        <v>80</v>
      </c>
      <c r="B10" s="97">
        <v>9912.62</v>
      </c>
      <c r="C10" s="97">
        <v>9871</v>
      </c>
      <c r="E10" s="98" t="s">
        <v>81</v>
      </c>
      <c r="F10" s="94">
        <v>17641</v>
      </c>
      <c r="G10" s="96">
        <v>21360</v>
      </c>
    </row>
    <row r="11" spans="1:7" ht="12.75">
      <c r="A11" s="99" t="s">
        <v>82</v>
      </c>
      <c r="B11" s="97">
        <v>14000</v>
      </c>
      <c r="C11" s="97">
        <v>37500</v>
      </c>
      <c r="E11" s="98" t="s">
        <v>83</v>
      </c>
      <c r="F11" s="94">
        <v>2550</v>
      </c>
      <c r="G11" s="96">
        <v>200</v>
      </c>
    </row>
    <row r="12" spans="1:7" ht="12.75">
      <c r="A12" s="99" t="s">
        <v>84</v>
      </c>
      <c r="B12" s="94">
        <v>63428.6</v>
      </c>
      <c r="C12" s="94">
        <v>150742.29</v>
      </c>
      <c r="E12" s="100" t="s">
        <v>85</v>
      </c>
      <c r="F12" s="101">
        <v>47170</v>
      </c>
      <c r="G12" s="102">
        <v>4500</v>
      </c>
    </row>
    <row r="13" spans="1:7" ht="12.75">
      <c r="A13" s="90" t="s">
        <v>86</v>
      </c>
      <c r="B13" s="94">
        <v>16515.28</v>
      </c>
      <c r="C13" s="94">
        <v>2125</v>
      </c>
      <c r="E13" s="103" t="s">
        <v>87</v>
      </c>
      <c r="F13" s="104">
        <v>20640</v>
      </c>
      <c r="G13" s="104">
        <v>61009</v>
      </c>
    </row>
    <row r="14" spans="1:7" ht="12.75">
      <c r="A14" s="90" t="s">
        <v>88</v>
      </c>
      <c r="B14" s="94">
        <v>6444.69</v>
      </c>
      <c r="C14" s="94">
        <v>4705.12</v>
      </c>
      <c r="D14" s="105"/>
      <c r="E14" s="106" t="s">
        <v>89</v>
      </c>
      <c r="F14" s="107">
        <v>883.73</v>
      </c>
      <c r="G14" s="107">
        <v>3000</v>
      </c>
    </row>
    <row r="15" spans="1:7" ht="12.75">
      <c r="A15" s="90" t="s">
        <v>90</v>
      </c>
      <c r="B15" s="94">
        <v>14284.09</v>
      </c>
      <c r="C15" s="94">
        <v>5559.32</v>
      </c>
      <c r="D15" s="105"/>
      <c r="E15" s="106"/>
      <c r="F15" s="107"/>
      <c r="G15" s="107"/>
    </row>
    <row r="16" spans="1:7" ht="12.75">
      <c r="A16" s="90" t="s">
        <v>91</v>
      </c>
      <c r="B16" s="108">
        <v>5738.64</v>
      </c>
      <c r="C16" s="108">
        <v>263</v>
      </c>
      <c r="E16" s="109" t="s">
        <v>92</v>
      </c>
      <c r="F16" s="110">
        <v>1260.8</v>
      </c>
      <c r="G16" s="110"/>
    </row>
    <row r="17" spans="1:7" ht="12.75">
      <c r="A17" s="90" t="s">
        <v>93</v>
      </c>
      <c r="B17" s="111">
        <v>10386</v>
      </c>
      <c r="C17" s="111">
        <v>4000</v>
      </c>
      <c r="E17" s="112" t="s">
        <v>89</v>
      </c>
      <c r="F17" s="85">
        <f>F18</f>
        <v>450000</v>
      </c>
      <c r="G17" s="85">
        <f>G18</f>
        <v>75000</v>
      </c>
    </row>
    <row r="18" spans="1:7" ht="12.75">
      <c r="A18" s="90" t="s">
        <v>94</v>
      </c>
      <c r="B18" s="111">
        <v>33531.11</v>
      </c>
      <c r="C18" s="111">
        <v>8816.81</v>
      </c>
      <c r="E18" s="113" t="s">
        <v>95</v>
      </c>
      <c r="F18" s="94">
        <v>450000</v>
      </c>
      <c r="G18" s="94">
        <v>75000</v>
      </c>
    </row>
    <row r="19" spans="1:7" ht="12.75">
      <c r="A19" s="84" t="s">
        <v>96</v>
      </c>
      <c r="B19" s="114">
        <f>B20+B21</f>
        <v>137737.83000000002</v>
      </c>
      <c r="C19" s="114">
        <f>C20+C21</f>
        <v>72775.45</v>
      </c>
      <c r="E19" s="115" t="s">
        <v>97</v>
      </c>
      <c r="F19" s="116">
        <v>20402.75</v>
      </c>
      <c r="G19" s="116">
        <v>393.87</v>
      </c>
    </row>
    <row r="20" spans="1:7" ht="12.75">
      <c r="A20" s="90" t="s">
        <v>98</v>
      </c>
      <c r="B20" s="111">
        <v>78835.35</v>
      </c>
      <c r="C20" s="111">
        <v>36063.95</v>
      </c>
      <c r="E20" s="117" t="s">
        <v>99</v>
      </c>
      <c r="F20" s="118">
        <v>6113.16</v>
      </c>
      <c r="G20" s="118">
        <v>753.42</v>
      </c>
    </row>
    <row r="21" spans="1:7" ht="12.75">
      <c r="A21" s="90" t="s">
        <v>100</v>
      </c>
      <c r="B21" s="119">
        <v>58902.48</v>
      </c>
      <c r="C21" s="119">
        <v>36711.5</v>
      </c>
      <c r="D21" s="105"/>
      <c r="E21" s="120" t="s">
        <v>101</v>
      </c>
      <c r="F21" s="121">
        <v>283.4</v>
      </c>
      <c r="G21" s="121">
        <v>455.02</v>
      </c>
    </row>
    <row r="22" spans="1:7" ht="12.75">
      <c r="A22" s="122" t="s">
        <v>102</v>
      </c>
      <c r="B22" s="123">
        <v>459.58</v>
      </c>
      <c r="C22" s="123"/>
      <c r="D22" s="105"/>
      <c r="E22" s="117" t="s">
        <v>103</v>
      </c>
      <c r="F22" s="124">
        <v>678.92</v>
      </c>
      <c r="G22" s="124">
        <v>610.65</v>
      </c>
    </row>
    <row r="23" spans="1:7" ht="12.75">
      <c r="A23" s="122" t="s">
        <v>104</v>
      </c>
      <c r="B23" s="123">
        <v>3.39</v>
      </c>
      <c r="C23" s="123">
        <v>15.97</v>
      </c>
      <c r="D23" s="105"/>
      <c r="E23" s="125"/>
      <c r="F23" s="126"/>
      <c r="G23" s="126"/>
    </row>
    <row r="24" spans="1:7" ht="12.75">
      <c r="A24" s="127" t="s">
        <v>105</v>
      </c>
      <c r="B24" s="128">
        <f>B23+B22+B19+B6</f>
        <v>796539.93</v>
      </c>
      <c r="C24" s="128">
        <f>C23+C22+C19+C6</f>
        <v>401196.34</v>
      </c>
      <c r="D24" s="129"/>
      <c r="E24" s="130" t="s">
        <v>106</v>
      </c>
      <c r="F24" s="131">
        <f>F22+F21+F20+F19+F17+F16+F7</f>
        <v>4824303.760000001</v>
      </c>
      <c r="G24" s="131">
        <f>G7+G17+G19+G20+G21+G22</f>
        <v>173231.96</v>
      </c>
    </row>
    <row r="25" spans="1:7" ht="12.75">
      <c r="A25" s="127" t="s">
        <v>107</v>
      </c>
      <c r="B25" s="128">
        <f>F24-B24</f>
        <v>4027763.8300000005</v>
      </c>
      <c r="C25" s="132">
        <v>0</v>
      </c>
      <c r="D25" s="129"/>
      <c r="E25" s="133" t="s">
        <v>108</v>
      </c>
      <c r="F25" s="134">
        <v>0</v>
      </c>
      <c r="G25" s="135">
        <f>C24-G24</f>
        <v>227964.38000000003</v>
      </c>
    </row>
    <row r="26" spans="1:7" ht="13.5" thickBot="1">
      <c r="A26" s="136" t="s">
        <v>109</v>
      </c>
      <c r="B26" s="137">
        <f>B24+B25</f>
        <v>4824303.760000001</v>
      </c>
      <c r="C26" s="138">
        <f>C24+C25</f>
        <v>401196.34</v>
      </c>
      <c r="D26" s="129"/>
      <c r="E26" s="139" t="s">
        <v>109</v>
      </c>
      <c r="F26" s="137">
        <f>F24+F25</f>
        <v>4824303.760000001</v>
      </c>
      <c r="G26" s="137">
        <f>G24+G25</f>
        <v>401196.34</v>
      </c>
    </row>
    <row r="28" spans="5:7" ht="12.75">
      <c r="E28" s="140"/>
      <c r="F28" s="141"/>
      <c r="G28" s="141"/>
    </row>
    <row r="29" spans="5:7" ht="12.75">
      <c r="E29" s="142"/>
      <c r="F29" s="143"/>
      <c r="G29" s="143"/>
    </row>
    <row r="30" spans="5:7" ht="12.75">
      <c r="E30" s="19"/>
      <c r="F30" s="144"/>
      <c r="G30" s="144"/>
    </row>
  </sheetData>
  <sheetProtection/>
  <mergeCells count="5">
    <mergeCell ref="A1:F1"/>
    <mergeCell ref="A2:F2"/>
    <mergeCell ref="A3:F3"/>
    <mergeCell ref="A5:B5"/>
    <mergeCell ref="E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7.125" style="0" customWidth="1"/>
  </cols>
  <sheetData>
    <row r="1" spans="1:3" ht="21" thickBot="1">
      <c r="A1" s="145" t="s">
        <v>110</v>
      </c>
      <c r="B1" s="146"/>
      <c r="C1" s="147"/>
    </row>
    <row r="2" spans="1:3" ht="17.25" thickBot="1" thickTop="1">
      <c r="A2" s="148" t="s">
        <v>111</v>
      </c>
      <c r="B2" s="149"/>
      <c r="C2" s="150"/>
    </row>
    <row r="3" spans="1:3" ht="14.25" thickBot="1" thickTop="1">
      <c r="A3" s="151" t="s">
        <v>112</v>
      </c>
      <c r="B3" s="152" t="s">
        <v>113</v>
      </c>
      <c r="C3" s="153" t="s">
        <v>114</v>
      </c>
    </row>
    <row r="4" spans="1:3" ht="24" thickBot="1" thickTop="1">
      <c r="A4" s="154"/>
      <c r="B4" s="155" t="s">
        <v>115</v>
      </c>
      <c r="C4" s="156" t="s">
        <v>116</v>
      </c>
    </row>
    <row r="5" spans="1:3" ht="12.75">
      <c r="A5" s="157" t="s">
        <v>117</v>
      </c>
      <c r="B5" s="158">
        <f>SUM(B6:B8)</f>
        <v>4797052.13</v>
      </c>
      <c r="C5" s="159">
        <f>SUM(C6:C8)</f>
        <v>171019</v>
      </c>
    </row>
    <row r="6" spans="1:3" ht="12.75">
      <c r="A6" s="154" t="s">
        <v>118</v>
      </c>
      <c r="B6" s="160">
        <v>4795564.73</v>
      </c>
      <c r="C6" s="161">
        <v>93019</v>
      </c>
    </row>
    <row r="7" spans="1:3" ht="12.75">
      <c r="A7" s="154" t="s">
        <v>119</v>
      </c>
      <c r="B7" s="160">
        <v>1260.8</v>
      </c>
      <c r="C7" s="161"/>
    </row>
    <row r="8" spans="1:3" ht="12.75">
      <c r="A8" s="154" t="s">
        <v>120</v>
      </c>
      <c r="B8" s="160">
        <v>226.6</v>
      </c>
      <c r="C8" s="161">
        <v>78000</v>
      </c>
    </row>
    <row r="9" spans="1:3" ht="12.75">
      <c r="A9" s="157" t="s">
        <v>121</v>
      </c>
      <c r="B9" s="162">
        <f>SUM(B10:B12)</f>
        <v>0</v>
      </c>
      <c r="C9" s="163">
        <f>SUM(C10:C12)</f>
        <v>0</v>
      </c>
    </row>
    <row r="10" spans="1:3" ht="12.75">
      <c r="A10" s="154" t="s">
        <v>122</v>
      </c>
      <c r="B10" s="160"/>
      <c r="C10" s="161"/>
    </row>
    <row r="11" spans="1:3" ht="12.75">
      <c r="A11" s="154" t="s">
        <v>123</v>
      </c>
      <c r="B11" s="160"/>
      <c r="C11" s="161"/>
    </row>
    <row r="12" spans="1:3" ht="12.75">
      <c r="A12" s="154" t="s">
        <v>124</v>
      </c>
      <c r="B12" s="160"/>
      <c r="C12" s="161"/>
    </row>
    <row r="13" spans="1:3" ht="12.75">
      <c r="A13" s="157" t="s">
        <v>125</v>
      </c>
      <c r="B13" s="162">
        <f>B5-B9</f>
        <v>4797052.13</v>
      </c>
      <c r="C13" s="163">
        <f>C5-C9</f>
        <v>171019</v>
      </c>
    </row>
    <row r="14" spans="1:3" ht="12.75">
      <c r="A14" s="157" t="s">
        <v>126</v>
      </c>
      <c r="B14" s="162">
        <f>SUM(B15:B18)</f>
        <v>658339.13</v>
      </c>
      <c r="C14" s="163">
        <f>C15+C16+C17+C18</f>
        <v>328404.92</v>
      </c>
    </row>
    <row r="15" spans="1:3" ht="12.75">
      <c r="A15" s="154" t="s">
        <v>127</v>
      </c>
      <c r="B15" s="160"/>
      <c r="C15" s="161"/>
    </row>
    <row r="16" spans="1:3" ht="12.75">
      <c r="A16" s="154" t="s">
        <v>128</v>
      </c>
      <c r="B16" s="160"/>
      <c r="C16" s="161"/>
    </row>
    <row r="17" spans="1:3" ht="12.75">
      <c r="A17" s="154" t="s">
        <v>129</v>
      </c>
      <c r="B17" s="160">
        <v>658339.13</v>
      </c>
      <c r="C17" s="164">
        <v>328404.92</v>
      </c>
    </row>
    <row r="18" spans="1:3" ht="12.75">
      <c r="A18" s="154" t="s">
        <v>130</v>
      </c>
      <c r="B18" s="160"/>
      <c r="C18" s="161"/>
    </row>
    <row r="19" spans="1:3" ht="12.75">
      <c r="A19" s="165" t="s">
        <v>131</v>
      </c>
      <c r="B19" s="166">
        <f>(B5-B9)-B14</f>
        <v>4138713</v>
      </c>
      <c r="C19" s="167">
        <f>(C5-C9)-C14</f>
        <v>-157385.91999999998</v>
      </c>
    </row>
    <row r="20" spans="1:3" ht="12.75">
      <c r="A20" s="157" t="s">
        <v>132</v>
      </c>
      <c r="B20" s="162">
        <f>SUM(B21:B23)</f>
        <v>137737.83</v>
      </c>
      <c r="C20" s="163">
        <f>C21+C22+C23</f>
        <v>72775.45</v>
      </c>
    </row>
    <row r="21" spans="1:3" ht="12.75">
      <c r="A21" s="154" t="s">
        <v>133</v>
      </c>
      <c r="B21" s="160"/>
      <c r="C21" s="161"/>
    </row>
    <row r="22" spans="1:3" ht="12.75">
      <c r="A22" s="154" t="s">
        <v>134</v>
      </c>
      <c r="B22" s="160"/>
      <c r="C22" s="161"/>
    </row>
    <row r="23" spans="1:3" ht="12.75">
      <c r="A23" s="154" t="s">
        <v>135</v>
      </c>
      <c r="B23" s="160">
        <v>137737.83</v>
      </c>
      <c r="C23" s="161">
        <v>72775.45</v>
      </c>
    </row>
    <row r="24" spans="1:3" ht="12.75">
      <c r="A24" s="165" t="s">
        <v>136</v>
      </c>
      <c r="B24" s="160"/>
      <c r="C24" s="161"/>
    </row>
    <row r="25" spans="1:3" ht="12.75">
      <c r="A25" s="157" t="s">
        <v>137</v>
      </c>
      <c r="B25" s="166">
        <f>SUM(B26:B30)</f>
        <v>26799.31</v>
      </c>
      <c r="C25" s="167">
        <f>SUM(C26:C30)</f>
        <v>1602.31</v>
      </c>
    </row>
    <row r="26" spans="1:3" ht="12.75">
      <c r="A26" s="154" t="s">
        <v>138</v>
      </c>
      <c r="B26" s="160">
        <v>20402.75</v>
      </c>
      <c r="C26" s="161">
        <v>393.87</v>
      </c>
    </row>
    <row r="27" spans="1:3" ht="12.75">
      <c r="A27" s="154" t="s">
        <v>139</v>
      </c>
      <c r="B27" s="160"/>
      <c r="C27" s="161"/>
    </row>
    <row r="28" spans="1:3" ht="12.75">
      <c r="A28" s="154" t="s">
        <v>140</v>
      </c>
      <c r="B28" s="160">
        <v>6113.16</v>
      </c>
      <c r="C28" s="161">
        <v>753.42</v>
      </c>
    </row>
    <row r="29" spans="1:3" ht="12.75">
      <c r="A29" s="154" t="s">
        <v>141</v>
      </c>
      <c r="B29" s="160">
        <v>283.4</v>
      </c>
      <c r="C29" s="161">
        <v>455.02</v>
      </c>
    </row>
    <row r="30" spans="1:3" ht="12.75">
      <c r="A30" s="154" t="s">
        <v>142</v>
      </c>
      <c r="B30" s="160"/>
      <c r="C30" s="161"/>
    </row>
    <row r="31" spans="1:3" ht="12.75">
      <c r="A31" s="157" t="s">
        <v>143</v>
      </c>
      <c r="B31" s="166">
        <f>SUM(B32:B36)</f>
        <v>459.58</v>
      </c>
      <c r="C31" s="167">
        <f>SUM(C32:C36)</f>
        <v>0</v>
      </c>
    </row>
    <row r="32" spans="1:3" ht="12.75">
      <c r="A32" s="154" t="s">
        <v>144</v>
      </c>
      <c r="B32" s="160"/>
      <c r="C32" s="161"/>
    </row>
    <row r="33" spans="1:3" ht="12.75">
      <c r="A33" s="154" t="s">
        <v>145</v>
      </c>
      <c r="B33" s="160"/>
      <c r="C33" s="161"/>
    </row>
    <row r="34" spans="1:3" ht="12.75">
      <c r="A34" s="154" t="s">
        <v>146</v>
      </c>
      <c r="B34" s="160">
        <v>459.58</v>
      </c>
      <c r="C34" s="161"/>
    </row>
    <row r="35" spans="1:3" ht="12.75">
      <c r="A35" s="154" t="s">
        <v>147</v>
      </c>
      <c r="B35" s="160"/>
      <c r="C35" s="161"/>
    </row>
    <row r="36" spans="1:3" ht="12.75">
      <c r="A36" s="154" t="s">
        <v>148</v>
      </c>
      <c r="B36" s="160"/>
      <c r="C36" s="161"/>
    </row>
    <row r="37" spans="1:3" ht="12.75">
      <c r="A37" s="157" t="s">
        <v>149</v>
      </c>
      <c r="B37" s="162">
        <f>SUM(B38:B39)</f>
        <v>0</v>
      </c>
      <c r="C37" s="163">
        <f>SUM(C38:C39)</f>
        <v>0</v>
      </c>
    </row>
    <row r="38" spans="1:3" ht="12.75">
      <c r="A38" s="154" t="s">
        <v>150</v>
      </c>
      <c r="B38" s="160"/>
      <c r="C38" s="161"/>
    </row>
    <row r="39" spans="1:3" ht="12.75">
      <c r="A39" s="154" t="s">
        <v>151</v>
      </c>
      <c r="B39" s="160"/>
      <c r="C39" s="161"/>
    </row>
    <row r="40" spans="1:3" ht="12.75">
      <c r="A40" s="165" t="s">
        <v>152</v>
      </c>
      <c r="B40" s="166">
        <f>(((((B5-B9)-B14)-B20)+B25)-B31)-B37</f>
        <v>4027314.9</v>
      </c>
      <c r="C40" s="167">
        <f>(((((C5-C9)-C14)-C20)+C25)-C31)-C37</f>
        <v>-228559.06</v>
      </c>
    </row>
    <row r="41" spans="1:3" ht="12.75">
      <c r="A41" s="157" t="s">
        <v>153</v>
      </c>
      <c r="B41" s="166">
        <f>B42+B43</f>
        <v>452.32</v>
      </c>
      <c r="C41" s="167">
        <f>C42+C43</f>
        <v>610.65</v>
      </c>
    </row>
    <row r="42" spans="1:3" ht="12.75">
      <c r="A42" s="154" t="s">
        <v>154</v>
      </c>
      <c r="B42" s="160"/>
      <c r="C42" s="168"/>
    </row>
    <row r="43" spans="1:3" ht="12.75">
      <c r="A43" s="154" t="s">
        <v>155</v>
      </c>
      <c r="B43" s="160">
        <v>452.32</v>
      </c>
      <c r="C43" s="161">
        <v>610.65</v>
      </c>
    </row>
    <row r="44" spans="1:3" ht="12.75">
      <c r="A44" s="157" t="s">
        <v>156</v>
      </c>
      <c r="B44" s="162">
        <f>SUM(B45:B47)</f>
        <v>3.39</v>
      </c>
      <c r="C44" s="163">
        <f>SUM(C45:C47)</f>
        <v>15.97</v>
      </c>
    </row>
    <row r="45" spans="1:3" ht="12.75">
      <c r="A45" s="154" t="s">
        <v>157</v>
      </c>
      <c r="B45" s="160"/>
      <c r="C45" s="161"/>
    </row>
    <row r="46" spans="1:3" ht="12.75">
      <c r="A46" s="154" t="s">
        <v>158</v>
      </c>
      <c r="B46" s="160"/>
      <c r="C46" s="161"/>
    </row>
    <row r="47" spans="1:3" ht="12.75">
      <c r="A47" s="154" t="s">
        <v>159</v>
      </c>
      <c r="B47" s="169">
        <v>3.39</v>
      </c>
      <c r="C47" s="170">
        <v>15.97</v>
      </c>
    </row>
    <row r="48" spans="1:3" ht="12.75">
      <c r="A48" s="157" t="s">
        <v>160</v>
      </c>
      <c r="B48" s="166">
        <f>(((((((B5-B9)-B14)-B20)+B25)-B31)-B37)+B41)-B44</f>
        <v>4027763.8299999996</v>
      </c>
      <c r="C48" s="167">
        <f>(((((((C5-C9)-C14)-C20)+C25)-C31)-C37)+C41)-C44</f>
        <v>-227964.38</v>
      </c>
    </row>
    <row r="49" spans="1:3" ht="12.75">
      <c r="A49" s="157" t="s">
        <v>161</v>
      </c>
      <c r="B49" s="160"/>
      <c r="C49" s="161"/>
    </row>
    <row r="50" spans="1:3" ht="13.5" thickBot="1">
      <c r="A50" s="171" t="s">
        <v>162</v>
      </c>
      <c r="B50" s="172">
        <f>((((((((B5-B9)-B14)-B20)+B25)-B31)-B37)+B41)-B44)-B49</f>
        <v>4027763.8299999996</v>
      </c>
      <c r="C50" s="173">
        <f>((((((((C5-C9)-C14)-C20)+C25)-C31)-C37)+C41)-C44)-C49</f>
        <v>-227964.38</v>
      </c>
    </row>
    <row r="51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TBBDF</cp:lastModifiedBy>
  <cp:lastPrinted>2011-04-27T08:04:24Z</cp:lastPrinted>
  <dcterms:created xsi:type="dcterms:W3CDTF">2011-04-29T08:22:19Z</dcterms:created>
  <dcterms:modified xsi:type="dcterms:W3CDTF">2011-04-29T09:18:08Z</dcterms:modified>
  <cp:category/>
  <cp:version/>
  <cp:contentType/>
  <cp:contentStatus/>
</cp:coreProperties>
</file>